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5 Маймакса, Ломоносов, ВФ\Лот 3 Маймакса 3509рЛ4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L35" i="3" l="1"/>
  <c r="L34" i="3"/>
  <c r="K34" i="3"/>
  <c r="J35" i="3"/>
  <c r="J34" i="3"/>
  <c r="E9" i="3" l="1"/>
  <c r="F9" i="3"/>
  <c r="C32" i="3"/>
  <c r="G10" i="3"/>
  <c r="G9" i="3" s="1"/>
  <c r="H10" i="3"/>
  <c r="H9" i="3" s="1"/>
  <c r="I10" i="3"/>
  <c r="I9" i="3" s="1"/>
  <c r="G11" i="3"/>
  <c r="H11" i="3"/>
  <c r="I11" i="3"/>
  <c r="D9" i="3"/>
  <c r="C9" i="3"/>
  <c r="I13" i="3" l="1"/>
  <c r="I14" i="3"/>
  <c r="I15" i="3"/>
  <c r="I16" i="3"/>
  <c r="I17" i="3"/>
  <c r="I18" i="3"/>
  <c r="I19" i="3"/>
  <c r="I23" i="3"/>
  <c r="I24" i="3"/>
  <c r="I25" i="3"/>
  <c r="I27" i="3"/>
  <c r="I28" i="3"/>
  <c r="I29" i="3"/>
  <c r="I30" i="3"/>
  <c r="I31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3" i="3"/>
  <c r="H23" i="3"/>
  <c r="G24" i="3"/>
  <c r="H24" i="3"/>
  <c r="G25" i="3"/>
  <c r="H25" i="3"/>
  <c r="G27" i="3"/>
  <c r="H27" i="3"/>
  <c r="G28" i="3"/>
  <c r="H28" i="3"/>
  <c r="G29" i="3"/>
  <c r="H29" i="3"/>
  <c r="G30" i="3"/>
  <c r="H30" i="3"/>
  <c r="G31" i="3"/>
  <c r="H31" i="3"/>
  <c r="G32" i="3" l="1"/>
  <c r="H32" i="3"/>
  <c r="H34" i="3" s="1"/>
  <c r="I32" i="3"/>
  <c r="I12" i="3"/>
  <c r="I22" i="3"/>
  <c r="I26" i="3"/>
  <c r="H26" i="3"/>
  <c r="H22" i="3"/>
  <c r="H12" i="3"/>
  <c r="G22" i="3"/>
  <c r="G12" i="3"/>
  <c r="G26" i="3"/>
  <c r="G34" i="3" l="1"/>
  <c r="I34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3" i="3"/>
  <c r="F23" i="3"/>
  <c r="E24" i="3"/>
  <c r="F24" i="3"/>
  <c r="E25" i="3"/>
  <c r="F25" i="3"/>
  <c r="E27" i="3"/>
  <c r="F27" i="3"/>
  <c r="E28" i="3"/>
  <c r="F28" i="3"/>
  <c r="E29" i="3"/>
  <c r="F29" i="3"/>
  <c r="E30" i="3"/>
  <c r="F30" i="3"/>
  <c r="E31" i="3"/>
  <c r="F31" i="3"/>
  <c r="E32" i="3"/>
  <c r="F32" i="3"/>
  <c r="D19" i="3"/>
  <c r="D15" i="3"/>
  <c r="D32" i="3"/>
  <c r="D31" i="3"/>
  <c r="D30" i="3"/>
  <c r="D29" i="3"/>
  <c r="D28" i="3"/>
  <c r="D27" i="3"/>
  <c r="D25" i="3"/>
  <c r="D24" i="3"/>
  <c r="D23" i="3"/>
  <c r="D18" i="3"/>
  <c r="D17" i="3"/>
  <c r="D16" i="3"/>
  <c r="D14" i="3"/>
  <c r="D13" i="3"/>
  <c r="C26" i="3"/>
  <c r="C22" i="3"/>
  <c r="C12" i="3"/>
  <c r="G36" i="3" l="1"/>
  <c r="E12" i="3"/>
  <c r="E26" i="3"/>
  <c r="E22" i="3"/>
  <c r="F26" i="3"/>
  <c r="F12" i="3"/>
  <c r="F22" i="3"/>
  <c r="D26" i="3"/>
  <c r="D22" i="3"/>
  <c r="F34" i="3" l="1"/>
  <c r="F36" i="3" s="1"/>
  <c r="E34" i="3"/>
  <c r="E36" i="3" s="1"/>
  <c r="H36" i="3" l="1"/>
  <c r="D12" i="3"/>
  <c r="D34" i="3" s="1"/>
  <c r="D36" i="3" l="1"/>
  <c r="I36" i="3" l="1"/>
</calcChain>
</file>

<file path=xl/sharedStrings.xml><?xml version="1.0" encoding="utf-8"?>
<sst xmlns="http://schemas.openxmlformats.org/spreadsheetml/2006/main" count="70" uniqueCount="62">
  <si>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</si>
  <si>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</si>
  <si>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</si>
  <si>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</si>
  <si>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</si>
  <si>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</si>
  <si>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</si>
  <si>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</si>
  <si>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</si>
  <si>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</si>
  <si>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</si>
  <si>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</si>
  <si>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</si>
  <si>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</si>
  <si>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</si>
  <si>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</si>
  <si>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</si>
  <si>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</si>
  <si>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</si>
  <si>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</si>
  <si>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</si>
  <si>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</si>
  <si>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</si>
  <si>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</si>
  <si>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постоянно</t>
  </si>
  <si>
    <t xml:space="preserve">Перечень обязательных работ, услуг 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</si>
  <si>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</si>
  <si>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</si>
  <si>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</si>
  <si>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</si>
  <si>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</si>
  <si>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</si>
  <si>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</si>
  <si>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</si>
  <si>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</si>
  <si>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</si>
  <si>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</si>
  <si>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</si>
  <si>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</si>
  <si>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</si>
  <si>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</si>
  <si>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</si>
  <si>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</si>
  <si>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</si>
  <si>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</si>
  <si>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</si>
  <si>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</si>
  <si>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</si>
  <si>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 xml:space="preserve"> деревянный не благоустроенный без канализации, без ХВС (колонка) с печным отоплением (без центр отопления)</t>
  </si>
  <si>
    <t>11</t>
  </si>
  <si>
    <t>Приложение № 2</t>
  </si>
  <si>
    <t xml:space="preserve"> извещению и документации </t>
  </si>
  <si>
    <t>о проведении открытого конкурса</t>
  </si>
  <si>
    <t>5</t>
  </si>
  <si>
    <t>24</t>
  </si>
  <si>
    <t>Лот № 3 Маймаксанский  территориальный округ</t>
  </si>
  <si>
    <t>ул. Колхозная</t>
  </si>
  <si>
    <t>10, к.1</t>
  </si>
  <si>
    <t>ул.Фрунзе</t>
  </si>
  <si>
    <t>ул. Луганская</t>
  </si>
  <si>
    <t>13</t>
  </si>
  <si>
    <t>12, к.1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</si>
</sst>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" fontId="8" fillId="2" borderId="0" xfId="0" applyNumberFormat="1" applyFont="1" applyFill="1" applyBorder="1" applyAlignment="1">
      <alignment vertical="center"/>
    </xf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2" fillId="2" borderId="0" xfId="0" applyNumberFormat="1" applyFont="1" applyFill="1" applyAlignment="1">
      <alignment horizontal="center"/>
    </xf>
    <xf numFmtId="2" fontId="16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49" fontId="13" fillId="2" borderId="9" xfId="2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49" fontId="16" fillId="2" borderId="8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/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/>
    <xf numFmtId="0" fontId="18" fillId="0" borderId="0" xfId="0" applyFont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 applyAlignment="1">
      <alignment horizontal="right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44"/>
  <sheetViews>
    <sheetView tabSelected="1" view="pageBreakPreview" topLeftCell="A25" zoomScale="86" zoomScaleNormal="100" zoomScaleSheetLayoutView="86" workbookViewId="0">
      <selection activeCell="O27" sqref="O27"/>
    </sheetView>
  </sheetViews>
  <sheetFormatPr defaultRowHeight="12.75" x14ac:dyDescent="0.2"/>
  <cols>
    <col min="1" max="1" width="50.42578125" style="6" customWidth="1"/>
    <col min="2" max="2" width="26.28515625" style="19" customWidth="1"/>
    <col min="3" max="3" width="27.140625" style="19" customWidth="1"/>
    <col min="4" max="4" width="9.28515625" style="7" customWidth="1"/>
    <col min="5" max="5" width="9.5703125" style="7" customWidth="1"/>
    <col min="6" max="9" width="9.28515625" style="7" customWidth="1"/>
    <col min="10" max="10" width="17.140625" style="7" customWidth="1"/>
    <col min="11" max="11" width="9.28515625" style="7" customWidth="1"/>
    <col min="12" max="12" width="13.42578125" style="7" customWidth="1"/>
    <col min="13" max="13" width="13" style="7" customWidth="1"/>
    <col min="14" max="14" width="16" style="7" customWidth="1"/>
    <col min="15" max="15" width="54" style="7" customWidth="1"/>
    <col min="16" max="16" width="30.42578125" style="7" customWidth="1"/>
    <col min="17" max="17" width="27.140625" style="19" customWidth="1"/>
    <col min="18" max="23" width="17.28515625" style="19" customWidth="1"/>
    <col min="24" max="24" width="48.5703125" style="19" customWidth="1"/>
    <col min="25" max="25" width="26.85546875" style="19" customWidth="1"/>
    <col min="26" max="26" width="17.28515625" style="19" customWidth="1"/>
    <col min="27" max="46" width="9.28515625" style="7" customWidth="1"/>
    <col min="47" max="47" width="74.7109375" style="7" customWidth="1"/>
    <col min="48" max="48" width="24.5703125" style="7" customWidth="1"/>
    <col min="49" max="49" width="25.140625" style="7" customWidth="1"/>
    <col min="50" max="50" width="9.28515625" style="7" customWidth="1"/>
    <col min="51" max="51" width="12.7109375" style="7" customWidth="1"/>
    <col min="52" max="52" width="9.28515625" style="7" customWidth="1"/>
    <col min="53" max="53" width="47" style="7" customWidth="1"/>
    <col min="54" max="54" width="14.7109375" style="7" customWidth="1"/>
    <col min="55" max="55" width="17.5703125" style="7" customWidth="1"/>
    <col min="56" max="57" width="10.5703125" style="7" customWidth="1"/>
    <col min="58" max="58" width="50" style="7" customWidth="1"/>
    <col min="59" max="59" width="14.7109375" style="7" customWidth="1"/>
    <col min="60" max="63" width="14.5703125" style="7" customWidth="1"/>
    <col min="64" max="66" width="13.5703125" customWidth="1"/>
    <col min="67" max="67" width="13.140625" style="52" customWidth="1"/>
  </cols>
  <sheetData>
    <row r="1" spans="1:72" s="1" customFormat="1" ht="16.5" customHeight="1" x14ac:dyDescent="0.25">
      <c r="A1" s="27" t="s">
        <v>17</v>
      </c>
      <c r="B1" s="27"/>
      <c r="C1" s="27"/>
      <c r="D1" s="15" t="s">
        <v>50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7"/>
      <c r="R1" s="26"/>
      <c r="S1" s="26"/>
      <c r="T1" s="26"/>
      <c r="U1" s="23"/>
      <c r="V1" s="23"/>
      <c r="W1" s="23"/>
      <c r="X1" s="26"/>
      <c r="Y1" s="26"/>
      <c r="Z1" s="26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O1" s="51"/>
    </row>
    <row r="2" spans="1:72" s="1" customFormat="1" ht="16.5" customHeight="1" x14ac:dyDescent="0.25">
      <c r="A2" s="27" t="s">
        <v>16</v>
      </c>
      <c r="B2" s="27"/>
      <c r="C2" s="27"/>
      <c r="D2" s="4" t="s">
        <v>51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7"/>
      <c r="R2" s="26"/>
      <c r="S2" s="26"/>
      <c r="T2" s="26"/>
      <c r="U2" s="23"/>
      <c r="V2" s="23"/>
      <c r="W2" s="23"/>
      <c r="X2" s="26"/>
      <c r="Y2" s="26"/>
      <c r="Z2" s="26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O2" s="51"/>
    </row>
    <row r="3" spans="1:72" s="1" customFormat="1" ht="16.5" customHeight="1" x14ac:dyDescent="0.25">
      <c r="A3" s="27" t="s">
        <v>15</v>
      </c>
      <c r="B3" s="27"/>
      <c r="C3" s="27"/>
      <c r="D3" s="4" t="s">
        <v>52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7"/>
      <c r="R3" s="26"/>
      <c r="S3" s="26"/>
      <c r="T3" s="26"/>
      <c r="U3" s="23"/>
      <c r="V3" s="23"/>
      <c r="W3" s="23"/>
      <c r="X3" s="26"/>
      <c r="Y3" s="26"/>
      <c r="Z3" s="26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O3" s="51"/>
    </row>
    <row r="4" spans="1:72" s="1" customFormat="1" ht="16.5" customHeight="1" x14ac:dyDescent="0.2">
      <c r="A4" s="27" t="s">
        <v>14</v>
      </c>
      <c r="B4" s="27"/>
      <c r="C4" s="2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7"/>
      <c r="R4" s="26"/>
      <c r="S4" s="23"/>
      <c r="T4" s="23"/>
      <c r="U4" s="23"/>
      <c r="V4" s="23"/>
      <c r="W4" s="23"/>
      <c r="X4" s="26"/>
      <c r="Y4" s="26"/>
      <c r="Z4" s="26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O4" s="51"/>
    </row>
    <row r="5" spans="1:72" s="1" customFormat="1" x14ac:dyDescent="0.2">
      <c r="A5" s="5" t="s">
        <v>55</v>
      </c>
      <c r="B5" s="19"/>
      <c r="C5" s="1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9"/>
      <c r="R5" s="19"/>
      <c r="S5" s="19"/>
      <c r="T5" s="19"/>
      <c r="U5" s="19"/>
      <c r="V5" s="19"/>
      <c r="W5" s="19"/>
      <c r="X5" s="19"/>
      <c r="Y5" s="19"/>
      <c r="Z5" s="19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O5" s="51"/>
    </row>
    <row r="6" spans="1:72" s="1" customFormat="1" ht="15.75" customHeight="1" x14ac:dyDescent="0.2">
      <c r="B6" s="41" t="s">
        <v>13</v>
      </c>
      <c r="C6" s="42"/>
      <c r="D6" s="22"/>
      <c r="E6" s="16"/>
      <c r="F6" s="24"/>
      <c r="G6" s="24"/>
      <c r="H6" s="24"/>
      <c r="I6" s="24"/>
      <c r="J6" s="16"/>
      <c r="K6" s="24"/>
      <c r="L6" s="24"/>
      <c r="M6" s="24"/>
      <c r="N6" s="16"/>
      <c r="O6" s="24"/>
      <c r="P6" s="24"/>
      <c r="Q6" s="28"/>
      <c r="R6" s="22"/>
      <c r="S6" s="22"/>
      <c r="T6" s="22"/>
      <c r="U6" s="22"/>
      <c r="V6" s="22"/>
      <c r="W6" s="22"/>
      <c r="X6" s="28"/>
      <c r="Y6" s="28"/>
      <c r="Z6" s="28"/>
      <c r="AA6" s="16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16"/>
      <c r="BE6" s="24"/>
      <c r="BF6" s="24"/>
      <c r="BG6" s="24"/>
      <c r="BH6" s="24"/>
      <c r="BI6" s="24"/>
      <c r="BJ6" s="24"/>
      <c r="BK6" s="24"/>
      <c r="BL6" s="16"/>
      <c r="BM6" s="24"/>
      <c r="BN6" s="24"/>
      <c r="BO6" s="24"/>
      <c r="BP6" s="16"/>
      <c r="BQ6" s="16"/>
      <c r="BR6" s="16"/>
      <c r="BS6" s="16"/>
      <c r="BT6" s="16"/>
    </row>
    <row r="7" spans="1:72" s="8" customFormat="1" ht="71.25" customHeight="1" x14ac:dyDescent="0.2">
      <c r="A7" s="63" t="s">
        <v>25</v>
      </c>
      <c r="B7" s="64" t="s">
        <v>12</v>
      </c>
      <c r="C7" s="64" t="s">
        <v>48</v>
      </c>
      <c r="D7" s="55" t="s">
        <v>56</v>
      </c>
      <c r="E7" s="55" t="s">
        <v>56</v>
      </c>
      <c r="F7" s="55" t="s">
        <v>58</v>
      </c>
      <c r="G7" s="55" t="s">
        <v>56</v>
      </c>
      <c r="H7" s="55" t="s">
        <v>59</v>
      </c>
      <c r="I7" s="55" t="s">
        <v>59</v>
      </c>
    </row>
    <row r="8" spans="1:72" s="8" customFormat="1" ht="22.5" customHeight="1" x14ac:dyDescent="0.2">
      <c r="A8" s="63"/>
      <c r="B8" s="64"/>
      <c r="C8" s="64"/>
      <c r="D8" s="57" t="s">
        <v>57</v>
      </c>
      <c r="E8" s="57" t="s">
        <v>61</v>
      </c>
      <c r="F8" s="57" t="s">
        <v>54</v>
      </c>
      <c r="G8" s="57" t="s">
        <v>53</v>
      </c>
      <c r="H8" s="57" t="s">
        <v>49</v>
      </c>
      <c r="I8" s="57" t="s">
        <v>60</v>
      </c>
    </row>
    <row r="9" spans="1:72" s="1" customFormat="1" ht="12.75" customHeight="1" x14ac:dyDescent="0.2">
      <c r="A9" s="45" t="s">
        <v>11</v>
      </c>
      <c r="B9" s="46"/>
      <c r="C9" s="35">
        <f>SUM(C10:C11)</f>
        <v>1.1700000000000002</v>
      </c>
      <c r="D9" s="56">
        <f t="shared" ref="D9:I9" si="0">SUM(D10:D11)</f>
        <v>0</v>
      </c>
      <c r="E9" s="56">
        <f t="shared" si="0"/>
        <v>0</v>
      </c>
      <c r="F9" s="56">
        <f t="shared" si="0"/>
        <v>0</v>
      </c>
      <c r="G9" s="56">
        <f t="shared" si="0"/>
        <v>7348.5360000000001</v>
      </c>
      <c r="H9" s="56">
        <f t="shared" si="0"/>
        <v>7153.38</v>
      </c>
      <c r="I9" s="56">
        <f t="shared" si="0"/>
        <v>6670.4040000000014</v>
      </c>
    </row>
    <row r="10" spans="1:72" s="1" customFormat="1" ht="31.5" customHeight="1" x14ac:dyDescent="0.2">
      <c r="A10" s="33" t="s">
        <v>18</v>
      </c>
      <c r="B10" s="32" t="s">
        <v>29</v>
      </c>
      <c r="C10" s="32">
        <v>1.1200000000000001</v>
      </c>
      <c r="D10" s="10">
        <v>0</v>
      </c>
      <c r="E10" s="10">
        <v>0</v>
      </c>
      <c r="F10" s="10">
        <v>0</v>
      </c>
      <c r="G10" s="10">
        <f t="shared" ref="G10:I10" si="1">$C$10*12*G35</f>
        <v>7034.4960000000001</v>
      </c>
      <c r="H10" s="10">
        <f t="shared" si="1"/>
        <v>6847.68</v>
      </c>
      <c r="I10" s="10">
        <f t="shared" si="1"/>
        <v>6385.344000000001</v>
      </c>
    </row>
    <row r="11" spans="1:72" s="1" customFormat="1" ht="63.75" customHeight="1" x14ac:dyDescent="0.2">
      <c r="A11" s="33" t="s">
        <v>22</v>
      </c>
      <c r="B11" s="32" t="s">
        <v>29</v>
      </c>
      <c r="C11" s="32">
        <v>0.05</v>
      </c>
      <c r="D11" s="10">
        <v>0</v>
      </c>
      <c r="E11" s="10">
        <v>0</v>
      </c>
      <c r="F11" s="10">
        <v>0</v>
      </c>
      <c r="G11" s="10">
        <f t="shared" ref="G11:I11" si="2">$C$11*12*G35</f>
        <v>314.04000000000002</v>
      </c>
      <c r="H11" s="10">
        <f t="shared" si="2"/>
        <v>305.70000000000005</v>
      </c>
      <c r="I11" s="10">
        <f t="shared" si="2"/>
        <v>285.06000000000006</v>
      </c>
    </row>
    <row r="12" spans="1:72" s="1" customFormat="1" ht="23.85" customHeight="1" x14ac:dyDescent="0.2">
      <c r="A12" s="34" t="s">
        <v>10</v>
      </c>
      <c r="B12" s="46"/>
      <c r="C12" s="35">
        <f>SUM(C13:C19)</f>
        <v>9.4499999999999993</v>
      </c>
      <c r="D12" s="9">
        <f>SUM(D13:D19)</f>
        <v>21761.460000000003</v>
      </c>
      <c r="E12" s="9">
        <f t="shared" ref="E12:F12" si="3">SUM(E13:E19)</f>
        <v>22929.48</v>
      </c>
      <c r="F12" s="9">
        <f t="shared" si="3"/>
        <v>8901.9</v>
      </c>
      <c r="G12" s="9">
        <f t="shared" ref="G12:H12" si="4">SUM(G13:G19)</f>
        <v>59353.56</v>
      </c>
      <c r="H12" s="9">
        <f t="shared" si="4"/>
        <v>57777.3</v>
      </c>
      <c r="I12" s="9">
        <f t="shared" ref="I12" si="5">SUM(I13:I19)</f>
        <v>53876.340000000004</v>
      </c>
    </row>
    <row r="13" spans="1:72" s="1" customFormat="1" ht="23.25" customHeight="1" x14ac:dyDescent="0.2">
      <c r="A13" s="33" t="s">
        <v>30</v>
      </c>
      <c r="B13" s="32" t="s">
        <v>19</v>
      </c>
      <c r="C13" s="32">
        <v>0.39</v>
      </c>
      <c r="D13" s="10">
        <f t="shared" ref="D13:I13" si="6">$C$13*12*D35</f>
        <v>898.09199999999998</v>
      </c>
      <c r="E13" s="10">
        <f t="shared" si="6"/>
        <v>946.29599999999994</v>
      </c>
      <c r="F13" s="10">
        <f t="shared" si="6"/>
        <v>367.38</v>
      </c>
      <c r="G13" s="10">
        <f t="shared" si="6"/>
        <v>2449.5119999999997</v>
      </c>
      <c r="H13" s="10">
        <f t="shared" si="6"/>
        <v>2384.46</v>
      </c>
      <c r="I13" s="10">
        <f t="shared" si="6"/>
        <v>2223.4679999999998</v>
      </c>
    </row>
    <row r="14" spans="1:72" s="1" customFormat="1" ht="30" customHeight="1" x14ac:dyDescent="0.2">
      <c r="A14" s="33" t="s">
        <v>31</v>
      </c>
      <c r="B14" s="32" t="s">
        <v>9</v>
      </c>
      <c r="C14" s="32">
        <v>0.7</v>
      </c>
      <c r="D14" s="10">
        <f t="shared" ref="D14:I14" si="7">$C$14*12*D35</f>
        <v>1611.9599999999998</v>
      </c>
      <c r="E14" s="10">
        <f t="shared" si="7"/>
        <v>1698.4799999999996</v>
      </c>
      <c r="F14" s="10">
        <f t="shared" si="7"/>
        <v>659.39999999999986</v>
      </c>
      <c r="G14" s="10">
        <f t="shared" si="7"/>
        <v>4396.5599999999995</v>
      </c>
      <c r="H14" s="10">
        <f t="shared" si="7"/>
        <v>4279.7999999999993</v>
      </c>
      <c r="I14" s="10">
        <f t="shared" si="7"/>
        <v>3990.8399999999997</v>
      </c>
    </row>
    <row r="15" spans="1:72" s="1" customFormat="1" ht="32.25" customHeight="1" x14ac:dyDescent="0.2">
      <c r="A15" s="33" t="s">
        <v>32</v>
      </c>
      <c r="B15" s="32" t="s">
        <v>20</v>
      </c>
      <c r="C15" s="32">
        <v>0.38</v>
      </c>
      <c r="D15" s="10">
        <f t="shared" ref="D15:I15" si="8">$C$15*12*D35</f>
        <v>875.06400000000008</v>
      </c>
      <c r="E15" s="10">
        <f t="shared" si="8"/>
        <v>922.03200000000004</v>
      </c>
      <c r="F15" s="10">
        <f t="shared" si="8"/>
        <v>357.96000000000004</v>
      </c>
      <c r="G15" s="10">
        <f t="shared" si="8"/>
        <v>2386.7040000000002</v>
      </c>
      <c r="H15" s="10">
        <f t="shared" si="8"/>
        <v>2323.3200000000002</v>
      </c>
      <c r="I15" s="10">
        <f t="shared" si="8"/>
        <v>2166.4560000000001</v>
      </c>
    </row>
    <row r="16" spans="1:72" s="1" customFormat="1" ht="57.75" customHeight="1" x14ac:dyDescent="0.2">
      <c r="A16" s="36" t="s">
        <v>33</v>
      </c>
      <c r="B16" s="47" t="s">
        <v>8</v>
      </c>
      <c r="C16" s="32">
        <v>0.54</v>
      </c>
      <c r="D16" s="10">
        <f t="shared" ref="D16:I16" si="9">$C$16*12*D35</f>
        <v>1243.5120000000002</v>
      </c>
      <c r="E16" s="10">
        <f t="shared" si="9"/>
        <v>1310.2560000000001</v>
      </c>
      <c r="F16" s="10">
        <f t="shared" si="9"/>
        <v>508.68</v>
      </c>
      <c r="G16" s="10">
        <f t="shared" si="9"/>
        <v>3391.6320000000001</v>
      </c>
      <c r="H16" s="10">
        <f t="shared" si="9"/>
        <v>3301.5600000000004</v>
      </c>
      <c r="I16" s="10">
        <f t="shared" si="9"/>
        <v>3078.6480000000001</v>
      </c>
    </row>
    <row r="17" spans="1:13" s="1" customFormat="1" ht="38.25" customHeight="1" x14ac:dyDescent="0.2">
      <c r="A17" s="33" t="s">
        <v>34</v>
      </c>
      <c r="B17" s="32" t="s">
        <v>26</v>
      </c>
      <c r="C17" s="32">
        <v>0.06</v>
      </c>
      <c r="D17" s="10">
        <f t="shared" ref="D17:I17" si="10">$C$17*12*D35</f>
        <v>138.16800000000001</v>
      </c>
      <c r="E17" s="10">
        <f t="shared" si="10"/>
        <v>145.58399999999997</v>
      </c>
      <c r="F17" s="10">
        <f t="shared" si="10"/>
        <v>56.519999999999996</v>
      </c>
      <c r="G17" s="10">
        <f t="shared" si="10"/>
        <v>376.84799999999996</v>
      </c>
      <c r="H17" s="10">
        <f t="shared" si="10"/>
        <v>366.84</v>
      </c>
      <c r="I17" s="10">
        <f t="shared" si="10"/>
        <v>342.072</v>
      </c>
    </row>
    <row r="18" spans="1:13" s="1" customFormat="1" ht="24" x14ac:dyDescent="0.2">
      <c r="A18" s="33" t="s">
        <v>35</v>
      </c>
      <c r="B18" s="48" t="s">
        <v>36</v>
      </c>
      <c r="C18" s="32">
        <v>3.34</v>
      </c>
      <c r="D18" s="10">
        <f t="shared" ref="D18:I18" si="11">$C$18*12*D35</f>
        <v>7691.3519999999999</v>
      </c>
      <c r="E18" s="10">
        <f t="shared" si="11"/>
        <v>8104.1759999999995</v>
      </c>
      <c r="F18" s="10">
        <f t="shared" si="11"/>
        <v>3146.2799999999997</v>
      </c>
      <c r="G18" s="10">
        <f t="shared" si="11"/>
        <v>20977.871999999999</v>
      </c>
      <c r="H18" s="10">
        <f t="shared" si="11"/>
        <v>20420.759999999998</v>
      </c>
      <c r="I18" s="10">
        <f t="shared" si="11"/>
        <v>19042.008000000002</v>
      </c>
    </row>
    <row r="19" spans="1:13" s="29" customFormat="1" ht="49.5" customHeight="1" x14ac:dyDescent="0.2">
      <c r="A19" s="33" t="s">
        <v>37</v>
      </c>
      <c r="B19" s="32" t="s">
        <v>3</v>
      </c>
      <c r="C19" s="32">
        <v>4.04</v>
      </c>
      <c r="D19" s="10">
        <f t="shared" ref="D19:I19" si="12">$C$19*12*D35</f>
        <v>9303.3120000000017</v>
      </c>
      <c r="E19" s="10">
        <f t="shared" si="12"/>
        <v>9802.6560000000009</v>
      </c>
      <c r="F19" s="10">
        <f t="shared" si="12"/>
        <v>3805.6800000000003</v>
      </c>
      <c r="G19" s="10">
        <f t="shared" si="12"/>
        <v>25374.432000000001</v>
      </c>
      <c r="H19" s="10">
        <f t="shared" si="12"/>
        <v>24700.560000000001</v>
      </c>
      <c r="I19" s="10">
        <f t="shared" si="12"/>
        <v>23032.848000000002</v>
      </c>
    </row>
    <row r="20" spans="1:13" s="29" customFormat="1" ht="64.5" customHeight="1" x14ac:dyDescent="0.2">
      <c r="A20" s="36"/>
      <c r="B20" s="32"/>
      <c r="C20" s="32"/>
      <c r="D20" s="10"/>
      <c r="E20" s="10"/>
      <c r="F20" s="10"/>
      <c r="G20" s="10"/>
      <c r="H20" s="10"/>
      <c r="I20" s="10"/>
    </row>
    <row r="21" spans="1:13" s="29" customFormat="1" ht="12.75" customHeight="1" x14ac:dyDescent="0.2">
      <c r="A21" s="36"/>
      <c r="B21" s="32"/>
      <c r="C21" s="32"/>
      <c r="D21" s="10"/>
      <c r="E21" s="10"/>
      <c r="F21" s="10"/>
      <c r="G21" s="10"/>
      <c r="H21" s="10"/>
      <c r="I21" s="10"/>
    </row>
    <row r="22" spans="1:13" s="1" customFormat="1" ht="27" customHeight="1" x14ac:dyDescent="0.2">
      <c r="A22" s="34" t="s">
        <v>7</v>
      </c>
      <c r="B22" s="46"/>
      <c r="C22" s="37">
        <f>SUM(C23:C25)</f>
        <v>3.36</v>
      </c>
      <c r="D22" s="11">
        <f>SUM(D23:D25)</f>
        <v>7737.4080000000004</v>
      </c>
      <c r="E22" s="11">
        <f t="shared" ref="E22:F22" si="13">SUM(E23:E25)</f>
        <v>8152.7039999999997</v>
      </c>
      <c r="F22" s="11">
        <f t="shared" si="13"/>
        <v>3165.1200000000003</v>
      </c>
      <c r="G22" s="11">
        <f t="shared" ref="G22:H22" si="14">SUM(G23:G25)</f>
        <v>21103.487999999998</v>
      </c>
      <c r="H22" s="11">
        <f t="shared" si="14"/>
        <v>20543.04</v>
      </c>
      <c r="I22" s="11">
        <f t="shared" ref="I22" si="15">SUM(I23:I25)</f>
        <v>19156.031999999999</v>
      </c>
    </row>
    <row r="23" spans="1:13" s="1" customFormat="1" ht="36" customHeight="1" x14ac:dyDescent="0.2">
      <c r="A23" s="33" t="s">
        <v>38</v>
      </c>
      <c r="B23" s="32" t="s">
        <v>3</v>
      </c>
      <c r="C23" s="32">
        <v>1.1100000000000001</v>
      </c>
      <c r="D23" s="10">
        <f t="shared" ref="D23:I23" si="16">$C$23*12*D35</f>
        <v>2556.1080000000002</v>
      </c>
      <c r="E23" s="10">
        <f t="shared" si="16"/>
        <v>2693.3040000000001</v>
      </c>
      <c r="F23" s="10">
        <f t="shared" si="16"/>
        <v>1045.6200000000001</v>
      </c>
      <c r="G23" s="10">
        <f t="shared" si="16"/>
        <v>6971.6880000000001</v>
      </c>
      <c r="H23" s="10">
        <f t="shared" si="16"/>
        <v>6786.54</v>
      </c>
      <c r="I23" s="10">
        <f t="shared" si="16"/>
        <v>6328.3320000000003</v>
      </c>
    </row>
    <row r="24" spans="1:13" s="1" customFormat="1" ht="71.25" customHeight="1" x14ac:dyDescent="0.2">
      <c r="A24" s="33" t="s">
        <v>39</v>
      </c>
      <c r="B24" s="47" t="s">
        <v>6</v>
      </c>
      <c r="C24" s="32">
        <v>0.14000000000000001</v>
      </c>
      <c r="D24" s="10">
        <f t="shared" ref="D24:I24" si="17">$C$24*12*D35</f>
        <v>322.39200000000005</v>
      </c>
      <c r="E24" s="10">
        <f t="shared" si="17"/>
        <v>339.69600000000003</v>
      </c>
      <c r="F24" s="10">
        <f t="shared" si="17"/>
        <v>131.88000000000002</v>
      </c>
      <c r="G24" s="10">
        <f t="shared" si="17"/>
        <v>879.31200000000001</v>
      </c>
      <c r="H24" s="10">
        <f t="shared" si="17"/>
        <v>855.96</v>
      </c>
      <c r="I24" s="10">
        <f t="shared" si="17"/>
        <v>798.16800000000012</v>
      </c>
    </row>
    <row r="25" spans="1:13" s="1" customFormat="1" ht="112.5" customHeight="1" x14ac:dyDescent="0.2">
      <c r="A25" s="33" t="s">
        <v>40</v>
      </c>
      <c r="B25" s="32" t="s">
        <v>5</v>
      </c>
      <c r="C25" s="32">
        <v>2.11</v>
      </c>
      <c r="D25" s="10">
        <f t="shared" ref="D25:I25" si="18">$C$25*12*D35</f>
        <v>4858.9080000000004</v>
      </c>
      <c r="E25" s="10">
        <f t="shared" si="18"/>
        <v>5119.7039999999997</v>
      </c>
      <c r="F25" s="10">
        <f t="shared" si="18"/>
        <v>1987.6200000000001</v>
      </c>
      <c r="G25" s="10">
        <f t="shared" si="18"/>
        <v>13252.487999999999</v>
      </c>
      <c r="H25" s="10">
        <f t="shared" si="18"/>
        <v>12900.54</v>
      </c>
      <c r="I25" s="10">
        <f t="shared" si="18"/>
        <v>12029.532000000001</v>
      </c>
    </row>
    <row r="26" spans="1:13" s="1" customFormat="1" ht="24.75" customHeight="1" x14ac:dyDescent="0.2">
      <c r="A26" s="34" t="s">
        <v>4</v>
      </c>
      <c r="B26" s="46"/>
      <c r="C26" s="37">
        <f>SUM(C27:C31)</f>
        <v>6.46</v>
      </c>
      <c r="D26" s="25">
        <f>SUM(D27:D31)</f>
        <v>14876.088000000002</v>
      </c>
      <c r="E26" s="25">
        <f t="shared" ref="E26:F26" si="19">SUM(E27:E31)</f>
        <v>15674.543999999998</v>
      </c>
      <c r="F26" s="25">
        <f t="shared" si="19"/>
        <v>6085.32</v>
      </c>
      <c r="G26" s="25">
        <f t="shared" ref="G26:H26" si="20">SUM(G27:G31)</f>
        <v>40573.967999999993</v>
      </c>
      <c r="H26" s="25">
        <f t="shared" si="20"/>
        <v>39496.439999999995</v>
      </c>
      <c r="I26" s="53">
        <f t="shared" ref="I26" si="21">SUM(I27:I31)</f>
        <v>36829.752</v>
      </c>
    </row>
    <row r="27" spans="1:13" s="31" customFormat="1" ht="156.75" customHeight="1" x14ac:dyDescent="0.2">
      <c r="A27" s="33" t="s">
        <v>41</v>
      </c>
      <c r="B27" s="47" t="s">
        <v>42</v>
      </c>
      <c r="C27" s="32">
        <v>1.81</v>
      </c>
      <c r="D27" s="30">
        <f t="shared" ref="D27:I27" si="22">$C$27*12*D35</f>
        <v>4168.0680000000002</v>
      </c>
      <c r="E27" s="30">
        <f t="shared" si="22"/>
        <v>4391.7839999999997</v>
      </c>
      <c r="F27" s="30">
        <f t="shared" si="22"/>
        <v>1705.02</v>
      </c>
      <c r="G27" s="30">
        <f t="shared" si="22"/>
        <v>11368.248</v>
      </c>
      <c r="H27" s="30">
        <f t="shared" si="22"/>
        <v>11066.34</v>
      </c>
      <c r="I27" s="30">
        <f t="shared" si="22"/>
        <v>10319.172</v>
      </c>
    </row>
    <row r="28" spans="1:13" s="1" customFormat="1" ht="63.75" customHeight="1" x14ac:dyDescent="0.2">
      <c r="A28" s="33" t="s">
        <v>43</v>
      </c>
      <c r="B28" s="47" t="s">
        <v>44</v>
      </c>
      <c r="C28" s="32">
        <v>1.48</v>
      </c>
      <c r="D28" s="30">
        <f t="shared" ref="D28:I28" si="23">$C$28*12*D35</f>
        <v>3408.1439999999998</v>
      </c>
      <c r="E28" s="30">
        <f t="shared" si="23"/>
        <v>3591.0719999999992</v>
      </c>
      <c r="F28" s="30">
        <f t="shared" si="23"/>
        <v>1394.1599999999999</v>
      </c>
      <c r="G28" s="30">
        <f t="shared" si="23"/>
        <v>9295.5839999999989</v>
      </c>
      <c r="H28" s="30">
        <f t="shared" si="23"/>
        <v>9048.7199999999993</v>
      </c>
      <c r="I28" s="30">
        <f t="shared" si="23"/>
        <v>8437.7759999999998</v>
      </c>
    </row>
    <row r="29" spans="1:13" s="1" customFormat="1" ht="40.5" customHeight="1" x14ac:dyDescent="0.2">
      <c r="A29" s="33" t="s">
        <v>45</v>
      </c>
      <c r="B29" s="48" t="s">
        <v>21</v>
      </c>
      <c r="C29" s="32">
        <v>1.8</v>
      </c>
      <c r="D29" s="30">
        <f t="shared" ref="D29:I29" si="24">$C$29*12*D35</f>
        <v>4145.04</v>
      </c>
      <c r="E29" s="30">
        <f t="shared" si="24"/>
        <v>4367.5200000000004</v>
      </c>
      <c r="F29" s="30">
        <f t="shared" si="24"/>
        <v>1695.6000000000001</v>
      </c>
      <c r="G29" s="30">
        <f t="shared" si="24"/>
        <v>11305.44</v>
      </c>
      <c r="H29" s="30">
        <f t="shared" si="24"/>
        <v>11005.2</v>
      </c>
      <c r="I29" s="30">
        <f t="shared" si="24"/>
        <v>10262.160000000002</v>
      </c>
    </row>
    <row r="30" spans="1:13" s="1" customFormat="1" ht="33" customHeight="1" x14ac:dyDescent="0.2">
      <c r="A30" s="33" t="s">
        <v>46</v>
      </c>
      <c r="B30" s="32" t="s">
        <v>3</v>
      </c>
      <c r="C30" s="32">
        <v>0.99</v>
      </c>
      <c r="D30" s="30">
        <f t="shared" ref="D30:I30" si="25">$C$30*12*D35</f>
        <v>2279.7719999999999</v>
      </c>
      <c r="E30" s="30">
        <f t="shared" si="25"/>
        <v>2402.1359999999995</v>
      </c>
      <c r="F30" s="30">
        <f t="shared" si="25"/>
        <v>932.57999999999993</v>
      </c>
      <c r="G30" s="30">
        <f t="shared" si="25"/>
        <v>6217.9919999999993</v>
      </c>
      <c r="H30" s="30">
        <f t="shared" si="25"/>
        <v>6052.86</v>
      </c>
      <c r="I30" s="30">
        <f t="shared" si="25"/>
        <v>5644.1880000000001</v>
      </c>
      <c r="J30" s="59"/>
      <c r="K30" s="59"/>
      <c r="L30" s="59"/>
      <c r="M30" s="59"/>
    </row>
    <row r="31" spans="1:13" s="1" customFormat="1" x14ac:dyDescent="0.2">
      <c r="A31" s="33" t="s">
        <v>47</v>
      </c>
      <c r="B31" s="32" t="s">
        <v>5</v>
      </c>
      <c r="C31" s="32">
        <v>0.38</v>
      </c>
      <c r="D31" s="30">
        <f t="shared" ref="D31:I31" si="26">$C$31*12*D35</f>
        <v>875.06400000000008</v>
      </c>
      <c r="E31" s="30">
        <f t="shared" si="26"/>
        <v>922.03200000000004</v>
      </c>
      <c r="F31" s="30">
        <f t="shared" si="26"/>
        <v>357.96000000000004</v>
      </c>
      <c r="G31" s="30">
        <f t="shared" si="26"/>
        <v>2386.7040000000002</v>
      </c>
      <c r="H31" s="30">
        <f t="shared" si="26"/>
        <v>2323.3200000000002</v>
      </c>
      <c r="I31" s="30">
        <f t="shared" si="26"/>
        <v>2166.4560000000001</v>
      </c>
      <c r="J31" s="59"/>
      <c r="K31" s="59"/>
      <c r="L31" s="59"/>
      <c r="M31" s="59"/>
    </row>
    <row r="32" spans="1:13" s="1" customFormat="1" x14ac:dyDescent="0.2">
      <c r="A32" s="43" t="s">
        <v>23</v>
      </c>
      <c r="B32" s="32" t="s">
        <v>24</v>
      </c>
      <c r="C32" s="37">
        <f>2.21+1.4+0.15</f>
        <v>3.76</v>
      </c>
      <c r="D32" s="20">
        <f t="shared" ref="D32:I32" si="27">$C$32*12*D35</f>
        <v>8658.5280000000002</v>
      </c>
      <c r="E32" s="20">
        <f t="shared" si="27"/>
        <v>9123.2639999999992</v>
      </c>
      <c r="F32" s="20">
        <f t="shared" si="27"/>
        <v>3541.9199999999996</v>
      </c>
      <c r="G32" s="20">
        <f t="shared" si="27"/>
        <v>23615.807999999997</v>
      </c>
      <c r="H32" s="20">
        <f t="shared" si="27"/>
        <v>22988.639999999999</v>
      </c>
      <c r="I32" s="20">
        <f t="shared" si="27"/>
        <v>21436.511999999999</v>
      </c>
      <c r="J32" s="59"/>
      <c r="K32" s="59"/>
      <c r="L32" s="59"/>
      <c r="M32" s="59"/>
    </row>
    <row r="33" spans="1:67" s="1" customFormat="1" x14ac:dyDescent="0.2">
      <c r="A33" s="43" t="s">
        <v>27</v>
      </c>
      <c r="B33" s="32" t="s">
        <v>24</v>
      </c>
      <c r="C33" s="37">
        <v>0.65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54">
        <v>0</v>
      </c>
      <c r="J33" s="59"/>
      <c r="K33" s="59"/>
      <c r="L33" s="59"/>
      <c r="M33" s="59"/>
    </row>
    <row r="34" spans="1:67" s="14" customFormat="1" x14ac:dyDescent="0.2">
      <c r="A34" s="40" t="s">
        <v>2</v>
      </c>
      <c r="B34" s="38"/>
      <c r="C34" s="38"/>
      <c r="D34" s="12">
        <f>D32+D26+D22+D12+D9+D33</f>
        <v>53033.484000000004</v>
      </c>
      <c r="E34" s="12">
        <f t="shared" ref="E34:I34" si="28">E32+E26+E22+E12+E9+E33</f>
        <v>55879.991999999998</v>
      </c>
      <c r="F34" s="12">
        <f t="shared" si="28"/>
        <v>21694.260000000002</v>
      </c>
      <c r="G34" s="12">
        <f t="shared" si="28"/>
        <v>151995.35999999999</v>
      </c>
      <c r="H34" s="12">
        <f t="shared" si="28"/>
        <v>147958.79999999999</v>
      </c>
      <c r="I34" s="12">
        <f t="shared" si="28"/>
        <v>137969.04</v>
      </c>
      <c r="J34" s="60">
        <f>SUM(D34:I34)</f>
        <v>568530.93599999999</v>
      </c>
      <c r="K34" s="60">
        <f>J34/12</f>
        <v>47377.578000000001</v>
      </c>
      <c r="L34" s="60">
        <f>K34*5/100</f>
        <v>2368.8789000000002</v>
      </c>
      <c r="M34" s="61"/>
    </row>
    <row r="35" spans="1:67" s="2" customFormat="1" ht="25.5" customHeight="1" x14ac:dyDescent="0.2">
      <c r="A35" s="40" t="s">
        <v>1</v>
      </c>
      <c r="B35" s="38"/>
      <c r="C35" s="39"/>
      <c r="D35" s="50">
        <v>191.9</v>
      </c>
      <c r="E35" s="50">
        <v>202.2</v>
      </c>
      <c r="F35" s="50">
        <v>78.5</v>
      </c>
      <c r="G35" s="50">
        <v>523.4</v>
      </c>
      <c r="H35" s="50">
        <v>509.5</v>
      </c>
      <c r="I35" s="50">
        <v>475.1</v>
      </c>
      <c r="J35" s="60">
        <f>SUM(D35:I35)</f>
        <v>1980.6</v>
      </c>
      <c r="K35" s="58"/>
      <c r="L35" s="58">
        <f>J35*80*70/100</f>
        <v>110913.60000000001</v>
      </c>
      <c r="M35" s="62"/>
    </row>
    <row r="36" spans="1:67" s="2" customFormat="1" ht="25.5" customHeight="1" x14ac:dyDescent="0.2">
      <c r="A36" s="40" t="s">
        <v>28</v>
      </c>
      <c r="B36" s="39"/>
      <c r="C36" s="39"/>
      <c r="D36" s="13">
        <f t="shared" ref="D36:F36" si="29">D34/12/D35</f>
        <v>23.03</v>
      </c>
      <c r="E36" s="13">
        <f t="shared" si="29"/>
        <v>23.03</v>
      </c>
      <c r="F36" s="13">
        <f t="shared" si="29"/>
        <v>23.030000000000005</v>
      </c>
      <c r="G36" s="13">
        <f t="shared" ref="G36:H36" si="30">G34/12/G35</f>
        <v>24.2</v>
      </c>
      <c r="H36" s="13">
        <f t="shared" si="30"/>
        <v>24.2</v>
      </c>
      <c r="I36" s="13">
        <f t="shared" ref="I36" si="31">I34/12/I35</f>
        <v>24.2</v>
      </c>
      <c r="J36" s="62"/>
      <c r="K36" s="62"/>
      <c r="L36" s="62"/>
      <c r="M36" s="62"/>
    </row>
    <row r="37" spans="1:67" s="2" customFormat="1" ht="15.75" customHeight="1" x14ac:dyDescent="0.2">
      <c r="A37" s="17"/>
      <c r="B37" s="21"/>
      <c r="C37" s="21"/>
      <c r="D37" s="18"/>
      <c r="E37" s="7"/>
      <c r="F37" s="7"/>
      <c r="G37" s="7"/>
      <c r="H37" s="7"/>
      <c r="I37" s="7"/>
      <c r="J37" s="65"/>
      <c r="K37" s="65"/>
      <c r="L37" s="65"/>
      <c r="M37" s="65"/>
      <c r="N37" s="7"/>
      <c r="O37" s="7"/>
      <c r="P37" s="7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1"/>
      <c r="AV37" s="1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49"/>
      <c r="BI37" s="49"/>
      <c r="BJ37" s="49"/>
      <c r="BK37" s="49"/>
    </row>
    <row r="38" spans="1:67" s="2" customFormat="1" ht="25.5" customHeight="1" x14ac:dyDescent="0.2">
      <c r="A38" s="17"/>
      <c r="B38" s="21"/>
      <c r="C38" s="21"/>
      <c r="D38" s="18"/>
      <c r="E38" s="7"/>
      <c r="F38" s="7"/>
      <c r="G38" s="7"/>
      <c r="H38" s="7"/>
      <c r="I38" s="7"/>
      <c r="J38" s="65"/>
      <c r="K38" s="65"/>
      <c r="L38" s="65"/>
      <c r="M38" s="65"/>
      <c r="N38" s="7"/>
      <c r="O38" s="7"/>
      <c r="P38" s="7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1"/>
      <c r="AV38" s="1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</row>
    <row r="39" spans="1:67" s="1" customFormat="1" ht="12.75" customHeight="1" x14ac:dyDescent="0.2">
      <c r="A39" s="6"/>
      <c r="B39" s="19"/>
      <c r="C39" s="19"/>
      <c r="D39" s="7"/>
      <c r="E39" s="7"/>
      <c r="F39" s="7"/>
      <c r="G39" s="7"/>
      <c r="H39" s="7"/>
      <c r="I39" s="7"/>
      <c r="J39" s="65"/>
      <c r="K39" s="65"/>
      <c r="L39" s="65"/>
      <c r="M39" s="65"/>
      <c r="N39" s="7"/>
      <c r="O39" s="7"/>
      <c r="P39" s="7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O39" s="51"/>
    </row>
    <row r="40" spans="1:67" s="1" customFormat="1" ht="12.75" hidden="1" customHeight="1" x14ac:dyDescent="0.2">
      <c r="A40" s="6"/>
      <c r="B40" s="19"/>
      <c r="C40" s="19"/>
      <c r="D40" s="7"/>
      <c r="E40" s="7"/>
      <c r="F40" s="7"/>
      <c r="G40" s="7"/>
      <c r="H40" s="7"/>
      <c r="I40" s="7"/>
      <c r="J40" s="65"/>
      <c r="K40" s="65"/>
      <c r="L40" s="65"/>
      <c r="M40" s="65"/>
      <c r="N40" s="7"/>
      <c r="O40" s="7"/>
      <c r="P40" s="7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O40" s="51"/>
    </row>
    <row r="41" spans="1:67" s="1" customFormat="1" x14ac:dyDescent="0.2">
      <c r="A41" s="6"/>
      <c r="B41" s="19"/>
      <c r="C41" s="19"/>
      <c r="D41" s="7"/>
      <c r="E41" s="7"/>
      <c r="F41" s="7"/>
      <c r="G41" s="7"/>
      <c r="H41" s="7"/>
      <c r="I41" s="7"/>
      <c r="J41" s="65"/>
      <c r="K41" s="65"/>
      <c r="L41" s="65"/>
      <c r="M41" s="65"/>
      <c r="N41" s="7"/>
      <c r="O41" s="7"/>
      <c r="P41" s="7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O41" s="51"/>
    </row>
    <row r="42" spans="1:67" s="1" customFormat="1" x14ac:dyDescent="0.2">
      <c r="A42" s="6"/>
      <c r="B42" s="19"/>
      <c r="C42" s="1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O42" s="51"/>
    </row>
    <row r="43" spans="1:67" s="1" customFormat="1" x14ac:dyDescent="0.2">
      <c r="A43" s="6" t="s">
        <v>0</v>
      </c>
      <c r="B43" s="19"/>
      <c r="C43" s="1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O43" s="51"/>
    </row>
    <row r="44" spans="1:67" s="1" customFormat="1" x14ac:dyDescent="0.2">
      <c r="A44" s="6"/>
      <c r="B44" s="19"/>
      <c r="C44" s="1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O44" s="51"/>
    </row>
  </sheetData>
  <mergeCells count="3">
    <mergeCell ref="A7:A8"/>
    <mergeCell ref="B7:B8"/>
    <mergeCell ref="C7:C8"/>
  </mergeCells>
  <pageMargins left="0.23622047244094491" right="0.11811023622047245" top="0.23622047244094491" bottom="0.19685039370078741" header="0.31496062992125984" footer="0.31496062992125984"/>
  <pageSetup paperSize="9" scale="40" firstPageNumber="0" fitToWidth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лот1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2017-10-09T10:33:57Z</cp:lastPrinted>
  <dcterms:created xsi:type="dcterms:W3CDTF">2013-04-24T10:34:01Z</dcterms:created>
  <dcterms:modified xsi:type="dcterms:W3CDTF">2018-01-15T07:24:12Z</dcterms:modified>
</cp:coreProperties>
</file>